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3256" windowHeight="13176"/>
  </bookViews>
  <sheets>
    <sheet name="Физическая охрана" sheetId="4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38" i="4" l="1"/>
  <c r="G46" i="4" l="1"/>
  <c r="G47" i="4" s="1"/>
  <c r="F22" i="4" l="1"/>
  <c r="F20" i="4" s="1"/>
  <c r="F15" i="4" l="1"/>
  <c r="F16" i="4"/>
  <c r="F17" i="4" l="1"/>
  <c r="F19" i="4" s="1"/>
</calcChain>
</file>

<file path=xl/sharedStrings.xml><?xml version="1.0" encoding="utf-8"?>
<sst xmlns="http://schemas.openxmlformats.org/spreadsheetml/2006/main" count="164" uniqueCount="110">
  <si>
    <t>Наименование показателя</t>
  </si>
  <si>
    <t>Ки</t>
  </si>
  <si>
    <t>СНР</t>
  </si>
  <si>
    <t>БЗП</t>
  </si>
  <si>
    <t>МРОТ</t>
  </si>
  <si>
    <t>Дн</t>
  </si>
  <si>
    <t>Двп</t>
  </si>
  <si>
    <t>Дрк</t>
  </si>
  <si>
    <t>СВ</t>
  </si>
  <si>
    <t>РО</t>
  </si>
  <si>
    <t>Y</t>
  </si>
  <si>
    <t>U</t>
  </si>
  <si>
    <t>(Си*Ки)+КР+П)*Iинфл+НДС</t>
  </si>
  <si>
    <t>НДС</t>
  </si>
  <si>
    <t>Значения, изменяемые заказчиком</t>
  </si>
  <si>
    <t>Си=
(БЗП+Дн+Двп+Дрк+РО+СВ)*U</t>
  </si>
  <si>
    <t>КР=
(Си*Ки)*0,2</t>
  </si>
  <si>
    <t>П=
((Си*Ки)+КР)*0,05</t>
  </si>
  <si>
    <t>№ п/п</t>
  </si>
  <si>
    <t>Единица измерения</t>
  </si>
  <si>
    <t>мес</t>
  </si>
  <si>
    <t>час</t>
  </si>
  <si>
    <t>Общее количество дней охраны</t>
  </si>
  <si>
    <t>день</t>
  </si>
  <si>
    <t>Количество нерабочих праздничных дней</t>
  </si>
  <si>
    <t>руб/час</t>
  </si>
  <si>
    <t>Дополнительные коэффициенты:</t>
  </si>
  <si>
    <t>Массовые мероприятия</t>
  </si>
  <si>
    <t>Базовый коэффициент</t>
  </si>
  <si>
    <t>Наличие спецсредств</t>
  </si>
  <si>
    <t>Наличие оружия</t>
  </si>
  <si>
    <t>Объект антитеррора</t>
  </si>
  <si>
    <t>Допуск к гостайне</t>
  </si>
  <si>
    <t>Суммарное значение дополнительных коэффициентов не может превышать 0,35</t>
  </si>
  <si>
    <t>при наличии требований устанавливается 0,05</t>
  </si>
  <si>
    <t>при наличии требований устанавливается 0,2</t>
  </si>
  <si>
    <t>при наличии требований устанавливается 0,3</t>
  </si>
  <si>
    <t>при наличии требований устанавливается 0,1</t>
  </si>
  <si>
    <t>х</t>
  </si>
  <si>
    <t>руб/мес</t>
  </si>
  <si>
    <t>час/мес</t>
  </si>
  <si>
    <t>Индекс потребительских цен</t>
  </si>
  <si>
    <t>Cтсо</t>
  </si>
  <si>
    <t>Пояснения</t>
  </si>
  <si>
    <t>Минимальный размер оплаты труда</t>
  </si>
  <si>
    <t>Среднемесячное количество рабочих часов</t>
  </si>
  <si>
    <t>Сокращенное наименование показателя</t>
  </si>
  <si>
    <t>Базовая заработная плата</t>
  </si>
  <si>
    <t xml:space="preserve"> - </t>
  </si>
  <si>
    <t xml:space="preserve"> -</t>
  </si>
  <si>
    <t>Доплата за работу в ночное время</t>
  </si>
  <si>
    <t>Доплата за работу в выходные  и праздничные дни</t>
  </si>
  <si>
    <t>Доплата за работу в районах Крайнего Севера и приравненных к ним местностях</t>
  </si>
  <si>
    <t>Резерв на отпуск</t>
  </si>
  <si>
    <t>Страховые взносы</t>
  </si>
  <si>
    <t>Ставка страховых взносов</t>
  </si>
  <si>
    <t>Корректирующий коэффициент</t>
  </si>
  <si>
    <t>Uд</t>
  </si>
  <si>
    <t>Uб</t>
  </si>
  <si>
    <t>Прямые затраты</t>
  </si>
  <si>
    <t>Количество часов работы работника по контракту на 1 посту охраны</t>
  </si>
  <si>
    <t>Косвенные расходы</t>
  </si>
  <si>
    <t>Стоимость выполнения работ по проектированию , монтажу и эксплутационному обслуживанию технических средств охраны</t>
  </si>
  <si>
    <t>Налог на добавленную стоимость</t>
  </si>
  <si>
    <t>Iинфл</t>
  </si>
  <si>
    <t>Количество постов охраны</t>
  </si>
  <si>
    <t>n</t>
  </si>
  <si>
    <t>Прибыль</t>
  </si>
  <si>
    <t>Значения, не изменяемые заказчиком</t>
  </si>
  <si>
    <t>Срок оказания охранных услуг (в месяцах)</t>
  </si>
  <si>
    <t>НМЦК в месяц</t>
  </si>
  <si>
    <t xml:space="preserve">Uб = 1 - пост охраны в составе 1 работника с режимом работы 24 часа
Uб = 1,5 - пост охраны в составе 1 работника с режимом работы 12 часов
Uб = 2-0,0417*количество часов работы поста - пост охраны в составе 1 работника с режимом работы, отличным от 24 и 12 ч (но не более 24 ч и не менее 3 ч ) </t>
  </si>
  <si>
    <t>Итого:</t>
  </si>
  <si>
    <t>Указывается в соответствии с потребностями заказчика</t>
  </si>
  <si>
    <t>Количество дней за весь срок оказания охранных услуг</t>
  </si>
  <si>
    <t>Количество нерабочих праздничных дней за весь срок оказания охранных услуг (согласно производственному календарю);
В случае, если охранные услуги не оказываются в нерабочие праздничные дни указывается значение равное 0</t>
  </si>
  <si>
    <t>Коэффициент по региону, составляет 2,2</t>
  </si>
  <si>
    <t xml:space="preserve">Рассчитывается автоматически </t>
  </si>
  <si>
    <t>Расчет произведен для одного поста охраны в составе одного работника;
В случае необходимости наличия нескольких постов охраны с одниковыми условиями и режимом работы значение показателя может быть изменено и расчет НМЦК будет произведен автоматически</t>
  </si>
  <si>
    <t>Стоимость указывается без НДС, так как расчет НДС предусмотрен формулой расчета НМЦК (не применяется так как данные работы не требуются).</t>
  </si>
  <si>
    <t>Принимается равным 1, если расчет НМЦК и начало срока действия контракта приходятся на один календарный год,
иначе рассчитывается как средне арифметическое между индексами на каждый год срока действия контракта в соответствии с ПП РФ от 14.11.2015 №1234</t>
  </si>
  <si>
    <t>В случае, если охранные услуги не оказываются в ночное время указывается значение равное 0</t>
  </si>
  <si>
    <t xml:space="preserve">Режим работы поста (часов в сутки)
</t>
  </si>
  <si>
    <t>МРОТ на основании Федеральный закон от 29 октября 2024 г. N 365-ФЗ
"О внесении изменения в статью 1 Федерального закона "О минимальном размере оплаты труда" и о приостановлении действия ее отдельных положений"</t>
  </si>
  <si>
    <t>должность</t>
  </si>
  <si>
    <t>подпись</t>
  </si>
  <si>
    <t>№</t>
  </si>
  <si>
    <t>Код
ОКПД2
(КТРУ)</t>
  </si>
  <si>
    <t>Наименование товара, услуги (работы)</t>
  </si>
  <si>
    <t>Ед. изм</t>
  </si>
  <si>
    <t>Кол-во</t>
  </si>
  <si>
    <t>Расчетная стоимость</t>
  </si>
  <si>
    <t>Цена, руб.</t>
  </si>
  <si>
    <t>Сумма, руб.</t>
  </si>
  <si>
    <t>Итого</t>
  </si>
  <si>
    <t>Х</t>
  </si>
  <si>
    <t>80.10.12.000-00000003</t>
  </si>
  <si>
    <t>Человеко-час</t>
  </si>
  <si>
    <t>Период работы поста в ночное время (с 20:00  до 08:00)</t>
  </si>
  <si>
    <r>
      <t xml:space="preserve">Расчет НМЦК в соответствии с лимитом бюджетных обязательств. </t>
    </r>
    <r>
      <rPr>
        <b/>
        <sz val="12"/>
        <color rgb="FF000000"/>
        <rFont val="Times New Roman"/>
        <family val="1"/>
        <charset val="204"/>
      </rPr>
      <t>Используемый метод определения НМЦК: Иной метод</t>
    </r>
  </si>
  <si>
    <t>Обоснование начальной (максимальной) цены контракта на оказание охранных услуг  
Начальная (максимальная) цена контракта определена в соответствии с приказом Росгвардии от 15.02.2021 N 45
Используемый метод определения НМЦК : Нормативный метод
(расчет произведен для поста охраны в составе одного работника и режимом работы  24 часа в сутки на 2027 год (с 01.12.26 по 30.06.27)</t>
  </si>
  <si>
    <r>
      <rPr>
        <u/>
        <sz val="11"/>
        <color theme="1"/>
        <rFont val="Times New Roman"/>
        <family val="1"/>
        <charset val="204"/>
      </rPr>
      <t>Среднемесячное количество рабочих часов</t>
    </r>
    <r>
      <rPr>
        <sz val="11"/>
        <color theme="1"/>
        <rFont val="Times New Roman"/>
        <family val="1"/>
        <charset val="204"/>
      </rPr>
      <t xml:space="preserve">
Количество рабочих часов за период с 01.12.26 по 30.06.27  по производственному календарю на 2027 год для 40-часовой раб.нед (6 мес)</t>
    </r>
  </si>
  <si>
    <t>Сумма умножается на 7 месяца</t>
  </si>
  <si>
    <r>
      <t xml:space="preserve">В связи с тем, что в соответствии с п.2 ст.72 Бюджетного кодекса Российской Федерации, контракты заключаются и оплачиваются в пределах лимитов бюджетных обязательств, заказчиком принято решение об определении начальной (максимальной) цены контракта в размере </t>
    </r>
    <r>
      <rPr>
        <b/>
        <sz val="11"/>
        <color theme="1"/>
        <rFont val="Times New Roman"/>
        <family val="1"/>
        <charset val="204"/>
      </rPr>
      <t xml:space="preserve"> 2 055 552 (два миллион пятьдесяьт пять тысяч пятьсот  пятьдесят два рубля 00 копеек), </t>
    </r>
    <r>
      <rPr>
        <sz val="11"/>
        <color theme="1"/>
        <rFont val="Times New Roman"/>
        <family val="1"/>
        <charset val="204"/>
      </rPr>
      <t>что соответствуюещем лимиту финансирования плана-графика закупок товаров, работ, услуг для обеспечения государственных (муниципальных) нужд.</t>
    </r>
  </si>
  <si>
    <t>Заведующий по АХР</t>
  </si>
  <si>
    <t>Заикин Е.В.</t>
  </si>
  <si>
    <t xml:space="preserve">Ф.И.О. </t>
  </si>
  <si>
    <t>Приложение №2</t>
  </si>
  <si>
    <t>к извещению об осуществлении закупки</t>
  </si>
  <si>
    <t>Услуги частной охраны (Выставление поста охраны)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</si>
</sst>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3" x14ac:knownFonts="1">
    <font>
      <sz val="11"/>
      <color theme="1"/>
      <name val="PT Astra Serif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2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0" borderId="0" xfId="0" applyFont="1"/>
    <xf numFmtId="0" fontId="2" fillId="4" borderId="1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0" fontId="1" fillId="4" borderId="1" xfId="0" applyFont="1" applyFill="1" applyBorder="1" applyAlignment="1">
      <alignment horizontal="center" vertical="center" wrapText="1"/>
    </xf>
    <xf numFmtId="4" fontId="1" fillId="4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2" fillId="0" borderId="0" xfId="0" applyFont="1" applyAlignment="1">
      <alignment vertical="center" wrapText="1"/>
    </xf>
    <xf numFmtId="4" fontId="2" fillId="0" borderId="1" xfId="0" applyNumberFormat="1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1" fillId="0" borderId="1" xfId="0" applyNumberFormat="1" applyFont="1" applyBorder="1" applyAlignment="1">
      <alignment wrapText="1"/>
    </xf>
    <xf numFmtId="0" fontId="2" fillId="0" borderId="0" xfId="0" applyFont="1" applyFill="1" applyBorder="1" applyAlignment="1">
      <alignment vertical="center" wrapText="1"/>
    </xf>
    <xf numFmtId="2" fontId="1" fillId="0" borderId="1" xfId="0" applyNumberFormat="1" applyFont="1" applyBorder="1" applyAlignment="1">
      <alignment vertical="center" wrapText="1"/>
    </xf>
    <xf numFmtId="2" fontId="1" fillId="4" borderId="1" xfId="0" applyNumberFormat="1" applyFont="1" applyFill="1" applyBorder="1" applyAlignment="1">
      <alignment horizontal="center" vertical="center" wrapText="1"/>
    </xf>
    <xf numFmtId="2" fontId="2" fillId="0" borderId="1" xfId="0" applyNumberFormat="1" applyFont="1" applyBorder="1" applyAlignment="1">
      <alignment vertical="center" wrapText="1"/>
    </xf>
    <xf numFmtId="4" fontId="1" fillId="0" borderId="1" xfId="0" applyNumberFormat="1" applyFont="1" applyFill="1" applyBorder="1" applyAlignment="1">
      <alignment wrapText="1"/>
    </xf>
    <xf numFmtId="2" fontId="5" fillId="0" borderId="1" xfId="0" applyNumberFormat="1" applyFont="1" applyBorder="1" applyAlignment="1">
      <alignment vertical="center" wrapText="1"/>
    </xf>
    <xf numFmtId="164" fontId="1" fillId="0" borderId="1" xfId="0" applyNumberFormat="1" applyFont="1" applyBorder="1" applyAlignment="1">
      <alignment vertical="center" wrapText="1"/>
    </xf>
    <xf numFmtId="164" fontId="1" fillId="4" borderId="1" xfId="0" applyNumberFormat="1" applyFont="1" applyFill="1" applyBorder="1" applyAlignment="1">
      <alignment horizontal="center" vertical="center" wrapText="1"/>
    </xf>
    <xf numFmtId="4" fontId="5" fillId="0" borderId="1" xfId="0" applyNumberFormat="1" applyFont="1" applyBorder="1" applyAlignment="1">
      <alignment wrapText="1"/>
    </xf>
    <xf numFmtId="4" fontId="2" fillId="0" borderId="3" xfId="0" applyNumberFormat="1" applyFont="1" applyBorder="1" applyAlignment="1">
      <alignment vertical="center" wrapText="1"/>
    </xf>
    <xf numFmtId="4" fontId="1" fillId="0" borderId="3" xfId="0" applyNumberFormat="1" applyFont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vertical="center" wrapText="1"/>
    </xf>
    <xf numFmtId="4" fontId="2" fillId="4" borderId="1" xfId="0" applyNumberFormat="1" applyFont="1" applyFill="1" applyBorder="1" applyAlignment="1">
      <alignment vertical="center" wrapText="1"/>
    </xf>
    <xf numFmtId="4" fontId="2" fillId="4" borderId="1" xfId="0" applyNumberFormat="1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9" fillId="0" borderId="0" xfId="0" applyFont="1" applyAlignment="1">
      <alignment horizontal="left"/>
    </xf>
    <xf numFmtId="0" fontId="9" fillId="0" borderId="0" xfId="0" applyFont="1" applyBorder="1" applyAlignment="1">
      <alignment horizontal="centerContinuous" vertical="top"/>
    </xf>
    <xf numFmtId="0" fontId="8" fillId="0" borderId="0" xfId="0" applyFont="1" applyBorder="1" applyAlignment="1">
      <alignment horizontal="left"/>
    </xf>
    <xf numFmtId="0" fontId="8" fillId="0" borderId="4" xfId="0" applyFont="1" applyBorder="1" applyAlignment="1">
      <alignment horizontal="left"/>
    </xf>
    <xf numFmtId="0" fontId="9" fillId="0" borderId="0" xfId="0" applyFont="1" applyBorder="1" applyAlignment="1">
      <alignment horizontal="left" vertical="top"/>
    </xf>
    <xf numFmtId="0" fontId="7" fillId="0" borderId="0" xfId="0" applyFont="1" applyBorder="1" applyAlignment="1">
      <alignment horizontal="left" wrapText="1"/>
    </xf>
    <xf numFmtId="0" fontId="10" fillId="0" borderId="0" xfId="0" applyFont="1" applyBorder="1" applyAlignment="1">
      <alignment horizontal="left" vertical="top" wrapText="1"/>
    </xf>
    <xf numFmtId="0" fontId="8" fillId="0" borderId="0" xfId="0" applyFont="1" applyAlignment="1">
      <alignment horizontal="left"/>
    </xf>
    <xf numFmtId="2" fontId="9" fillId="0" borderId="8" xfId="0" applyNumberFormat="1" applyFont="1" applyBorder="1" applyAlignment="1">
      <alignment horizontal="center" vertical="top" wrapText="1"/>
    </xf>
    <xf numFmtId="2" fontId="9" fillId="0" borderId="1" xfId="0" applyNumberFormat="1" applyFont="1" applyBorder="1" applyAlignment="1">
      <alignment horizontal="center" vertical="center"/>
    </xf>
    <xf numFmtId="4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wrapText="1"/>
    </xf>
    <xf numFmtId="0" fontId="9" fillId="0" borderId="1" xfId="0" applyFont="1" applyBorder="1" applyAlignment="1">
      <alignment horizontal="right"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wrapText="1"/>
    </xf>
    <xf numFmtId="4" fontId="6" fillId="0" borderId="1" xfId="0" applyNumberFormat="1" applyFont="1" applyBorder="1" applyAlignment="1">
      <alignment wrapText="1"/>
    </xf>
    <xf numFmtId="4" fontId="1" fillId="3" borderId="1" xfId="0" applyNumberFormat="1" applyFont="1" applyFill="1" applyBorder="1" applyAlignment="1">
      <alignment wrapText="1"/>
    </xf>
    <xf numFmtId="0" fontId="2" fillId="0" borderId="0" xfId="0" applyFont="1" applyBorder="1"/>
    <xf numFmtId="0" fontId="1" fillId="0" borderId="0" xfId="0" applyFont="1" applyBorder="1"/>
    <xf numFmtId="4" fontId="3" fillId="0" borderId="0" xfId="0" applyNumberFormat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wrapText="1"/>
    </xf>
    <xf numFmtId="4" fontId="9" fillId="0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right"/>
    </xf>
    <xf numFmtId="0" fontId="9" fillId="0" borderId="9" xfId="0" applyFont="1" applyBorder="1" applyAlignment="1">
      <alignment horizontal="center" vertical="top"/>
    </xf>
    <xf numFmtId="0" fontId="3" fillId="0" borderId="0" xfId="0" applyFont="1" applyAlignment="1">
      <alignment horizontal="center" wrapText="1"/>
    </xf>
    <xf numFmtId="0" fontId="1" fillId="0" borderId="0" xfId="0" applyFont="1" applyFill="1" applyBorder="1" applyAlignment="1">
      <alignment horizontal="left" wrapText="1"/>
    </xf>
    <xf numFmtId="0" fontId="8" fillId="0" borderId="4" xfId="0" applyFont="1" applyBorder="1" applyAlignment="1">
      <alignment horizontal="center"/>
    </xf>
    <xf numFmtId="0" fontId="10" fillId="0" borderId="1" xfId="0" applyFont="1" applyBorder="1" applyAlignment="1">
      <alignment horizontal="center" vertical="top" wrapText="1"/>
    </xf>
    <xf numFmtId="0" fontId="9" fillId="0" borderId="5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2" fontId="9" fillId="0" borderId="5" xfId="0" applyNumberFormat="1" applyFont="1" applyBorder="1" applyAlignment="1">
      <alignment horizontal="center" vertical="center" wrapText="1"/>
    </xf>
    <xf numFmtId="2" fontId="9" fillId="0" borderId="6" xfId="0" applyNumberFormat="1" applyFont="1" applyBorder="1" applyAlignment="1">
      <alignment horizontal="center" vertical="center" wrapText="1"/>
    </xf>
    <xf numFmtId="2" fontId="9" fillId="0" borderId="7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1"/>
  <sheetViews>
    <sheetView tabSelected="1" zoomScaleNormal="100" zoomScalePageLayoutView="115" workbookViewId="0">
      <selection activeCell="G57" sqref="G57"/>
    </sheetView>
  </sheetViews>
  <sheetFormatPr defaultColWidth="10" defaultRowHeight="13.8" x14ac:dyDescent="0.25"/>
  <cols>
    <col min="1" max="1" width="5.88671875" customWidth="1"/>
    <col min="2" max="2" width="34.21875" customWidth="1"/>
    <col min="3" max="3" width="30.33203125" customWidth="1"/>
    <col min="4" max="4" width="11.21875" customWidth="1"/>
    <col min="5" max="5" width="8" customWidth="1"/>
    <col min="6" max="6" width="10.77734375" customWidth="1"/>
    <col min="7" max="7" width="66.33203125" customWidth="1"/>
    <col min="8" max="8" width="10.77734375" customWidth="1"/>
    <col min="9" max="9" width="11.44140625" customWidth="1"/>
    <col min="10" max="10" width="10.77734375" customWidth="1"/>
    <col min="11" max="11" width="12.109375" customWidth="1"/>
    <col min="12" max="12" width="13.88671875" customWidth="1"/>
    <col min="13" max="13" width="15.44140625" customWidth="1"/>
    <col min="14" max="14" width="13.88671875" customWidth="1"/>
    <col min="15" max="15" width="13.44140625" customWidth="1"/>
    <col min="16" max="17" width="8" customWidth="1"/>
  </cols>
  <sheetData>
    <row r="1" spans="1:7" x14ac:dyDescent="0.25">
      <c r="G1" s="63" t="s">
        <v>107</v>
      </c>
    </row>
    <row r="2" spans="1:7" x14ac:dyDescent="0.25">
      <c r="A2" s="51"/>
      <c r="B2" s="51"/>
      <c r="C2" s="51"/>
      <c r="D2" s="51"/>
      <c r="E2" s="51"/>
      <c r="F2" s="51"/>
      <c r="G2" s="52" t="s">
        <v>108</v>
      </c>
    </row>
    <row r="3" spans="1:7" ht="63.75" customHeight="1" x14ac:dyDescent="0.25">
      <c r="A3" s="65" t="s">
        <v>100</v>
      </c>
      <c r="B3" s="65"/>
      <c r="C3" s="65"/>
      <c r="D3" s="65"/>
      <c r="E3" s="65"/>
      <c r="F3" s="65"/>
      <c r="G3" s="65"/>
    </row>
    <row r="4" spans="1:7" x14ac:dyDescent="0.25">
      <c r="A4" s="53"/>
      <c r="B4" s="53"/>
      <c r="C4" s="53"/>
      <c r="D4" s="53"/>
      <c r="E4" s="53"/>
      <c r="F4" s="53"/>
      <c r="G4" s="53"/>
    </row>
    <row r="5" spans="1:7" ht="82.8" x14ac:dyDescent="0.25">
      <c r="A5" s="5" t="s">
        <v>18</v>
      </c>
      <c r="B5" s="5" t="s">
        <v>0</v>
      </c>
      <c r="C5" s="5" t="s">
        <v>46</v>
      </c>
      <c r="D5" s="5" t="s">
        <v>19</v>
      </c>
      <c r="E5" s="5" t="s">
        <v>14</v>
      </c>
      <c r="F5" s="5" t="s">
        <v>68</v>
      </c>
      <c r="G5" s="5" t="s">
        <v>43</v>
      </c>
    </row>
    <row r="6" spans="1:7" ht="55.2" x14ac:dyDescent="0.25">
      <c r="A6" s="11">
        <v>1</v>
      </c>
      <c r="B6" s="7" t="s">
        <v>44</v>
      </c>
      <c r="C6" s="7" t="s">
        <v>4</v>
      </c>
      <c r="D6" s="8" t="s">
        <v>39</v>
      </c>
      <c r="E6" s="9" t="s">
        <v>38</v>
      </c>
      <c r="F6" s="10">
        <v>27093</v>
      </c>
      <c r="G6" s="11" t="s">
        <v>83</v>
      </c>
    </row>
    <row r="7" spans="1:7" ht="55.2" x14ac:dyDescent="0.25">
      <c r="A7" s="11">
        <v>2</v>
      </c>
      <c r="B7" s="3" t="s">
        <v>45</v>
      </c>
      <c r="C7" s="3" t="s">
        <v>2</v>
      </c>
      <c r="D7" s="12" t="s">
        <v>40</v>
      </c>
      <c r="E7" s="32">
        <v>730</v>
      </c>
      <c r="F7" s="9" t="s">
        <v>38</v>
      </c>
      <c r="G7" s="61" t="s">
        <v>101</v>
      </c>
    </row>
    <row r="8" spans="1:7" x14ac:dyDescent="0.25">
      <c r="A8" s="11">
        <v>3</v>
      </c>
      <c r="B8" s="7" t="s">
        <v>47</v>
      </c>
      <c r="C8" s="7" t="s">
        <v>3</v>
      </c>
      <c r="D8" s="8" t="s">
        <v>25</v>
      </c>
      <c r="E8" s="9" t="s">
        <v>38</v>
      </c>
      <c r="F8" s="10">
        <v>164.3</v>
      </c>
      <c r="G8" s="15"/>
    </row>
    <row r="9" spans="1:7" ht="27.6" x14ac:dyDescent="0.25">
      <c r="A9" s="11">
        <v>4</v>
      </c>
      <c r="B9" s="3" t="s">
        <v>69</v>
      </c>
      <c r="C9" s="1" t="s">
        <v>48</v>
      </c>
      <c r="D9" s="13" t="s">
        <v>20</v>
      </c>
      <c r="E9" s="14">
        <v>7</v>
      </c>
      <c r="F9" s="9" t="s">
        <v>38</v>
      </c>
      <c r="G9" s="15" t="s">
        <v>73</v>
      </c>
    </row>
    <row r="10" spans="1:7" ht="41.4" x14ac:dyDescent="0.25">
      <c r="A10" s="11">
        <v>5</v>
      </c>
      <c r="B10" s="3" t="s">
        <v>82</v>
      </c>
      <c r="C10" s="16" t="s">
        <v>49</v>
      </c>
      <c r="D10" s="13" t="s">
        <v>21</v>
      </c>
      <c r="E10" s="14">
        <v>24</v>
      </c>
      <c r="F10" s="9" t="s">
        <v>38</v>
      </c>
      <c r="G10" s="15" t="s">
        <v>73</v>
      </c>
    </row>
    <row r="11" spans="1:7" ht="27.6" x14ac:dyDescent="0.25">
      <c r="A11" s="11">
        <v>6</v>
      </c>
      <c r="B11" s="3" t="s">
        <v>98</v>
      </c>
      <c r="C11" s="3" t="s">
        <v>48</v>
      </c>
      <c r="D11" s="13" t="s">
        <v>21</v>
      </c>
      <c r="E11" s="14">
        <v>7</v>
      </c>
      <c r="F11" s="9" t="s">
        <v>38</v>
      </c>
      <c r="G11" s="15" t="s">
        <v>81</v>
      </c>
    </row>
    <row r="12" spans="1:7" x14ac:dyDescent="0.25">
      <c r="A12" s="11">
        <v>7</v>
      </c>
      <c r="B12" s="7" t="s">
        <v>50</v>
      </c>
      <c r="C12" s="7" t="s">
        <v>5</v>
      </c>
      <c r="D12" s="17" t="s">
        <v>21</v>
      </c>
      <c r="E12" s="9" t="s">
        <v>38</v>
      </c>
      <c r="F12" s="18">
        <v>4.3099999999999996</v>
      </c>
      <c r="G12" s="20"/>
    </row>
    <row r="13" spans="1:7" x14ac:dyDescent="0.25">
      <c r="A13" s="11">
        <v>8</v>
      </c>
      <c r="B13" s="3" t="s">
        <v>22</v>
      </c>
      <c r="C13" s="3" t="s">
        <v>49</v>
      </c>
      <c r="D13" s="19" t="s">
        <v>23</v>
      </c>
      <c r="E13" s="14">
        <v>212</v>
      </c>
      <c r="F13" s="9" t="s">
        <v>38</v>
      </c>
      <c r="G13" s="15" t="s">
        <v>74</v>
      </c>
    </row>
    <row r="14" spans="1:7" ht="69" x14ac:dyDescent="0.25">
      <c r="A14" s="11">
        <v>9</v>
      </c>
      <c r="B14" s="3" t="s">
        <v>24</v>
      </c>
      <c r="C14" s="3" t="s">
        <v>49</v>
      </c>
      <c r="D14" s="19" t="s">
        <v>23</v>
      </c>
      <c r="E14" s="33">
        <v>0</v>
      </c>
      <c r="F14" s="9" t="s">
        <v>38</v>
      </c>
      <c r="G14" s="15" t="s">
        <v>75</v>
      </c>
    </row>
    <row r="15" spans="1:7" ht="27.6" x14ac:dyDescent="0.25">
      <c r="A15" s="11">
        <v>10</v>
      </c>
      <c r="B15" s="7" t="s">
        <v>51</v>
      </c>
      <c r="C15" s="7" t="s">
        <v>6</v>
      </c>
      <c r="D15" s="17" t="s">
        <v>21</v>
      </c>
      <c r="E15" s="9" t="s">
        <v>38</v>
      </c>
      <c r="F15" s="18">
        <f>(F8*24)*(E14/E13)/24</f>
        <v>0</v>
      </c>
      <c r="G15" s="15"/>
    </row>
    <row r="16" spans="1:7" ht="41.4" x14ac:dyDescent="0.25">
      <c r="A16" s="11">
        <v>11</v>
      </c>
      <c r="B16" s="3" t="s">
        <v>52</v>
      </c>
      <c r="C16" s="3" t="s">
        <v>7</v>
      </c>
      <c r="D16" s="19" t="s">
        <v>21</v>
      </c>
      <c r="E16" s="14">
        <v>2.2000000000000002</v>
      </c>
      <c r="F16" s="18">
        <f>F8*E16</f>
        <v>361.46000000000004</v>
      </c>
      <c r="G16" s="20" t="s">
        <v>76</v>
      </c>
    </row>
    <row r="17" spans="1:7" x14ac:dyDescent="0.25">
      <c r="A17" s="11">
        <v>12</v>
      </c>
      <c r="B17" s="7" t="s">
        <v>53</v>
      </c>
      <c r="C17" s="7" t="s">
        <v>9</v>
      </c>
      <c r="D17" s="21" t="s">
        <v>21</v>
      </c>
      <c r="E17" s="9" t="s">
        <v>38</v>
      </c>
      <c r="F17" s="18">
        <f>(F8+F12+F15+F16)/12</f>
        <v>44.172500000000007</v>
      </c>
      <c r="G17" s="15"/>
    </row>
    <row r="18" spans="1:7" x14ac:dyDescent="0.25">
      <c r="A18" s="11">
        <v>13</v>
      </c>
      <c r="B18" s="7" t="s">
        <v>55</v>
      </c>
      <c r="C18" s="7" t="s">
        <v>10</v>
      </c>
      <c r="D18" s="22"/>
      <c r="E18" s="9" t="s">
        <v>38</v>
      </c>
      <c r="F18" s="23">
        <v>0.30199999999999999</v>
      </c>
      <c r="G18" s="15"/>
    </row>
    <row r="19" spans="1:7" x14ac:dyDescent="0.25">
      <c r="A19" s="11">
        <v>14</v>
      </c>
      <c r="B19" s="7" t="s">
        <v>54</v>
      </c>
      <c r="C19" s="7" t="s">
        <v>8</v>
      </c>
      <c r="D19" s="17" t="s">
        <v>25</v>
      </c>
      <c r="E19" s="9" t="s">
        <v>38</v>
      </c>
      <c r="F19" s="18">
        <f>(F8+F12+F15+F16+F17)*F18</f>
        <v>173.42123500000002</v>
      </c>
      <c r="G19" s="15"/>
    </row>
    <row r="20" spans="1:7" x14ac:dyDescent="0.25">
      <c r="A20" s="11">
        <v>15</v>
      </c>
      <c r="B20" s="7" t="s">
        <v>56</v>
      </c>
      <c r="C20" s="7" t="s">
        <v>11</v>
      </c>
      <c r="D20" s="7"/>
      <c r="E20" s="9" t="s">
        <v>38</v>
      </c>
      <c r="F20" s="9">
        <f>E21+F22</f>
        <v>1.1499999999999999</v>
      </c>
      <c r="G20" s="15" t="s">
        <v>77</v>
      </c>
    </row>
    <row r="21" spans="1:7" ht="96.6" x14ac:dyDescent="0.25">
      <c r="A21" s="11">
        <v>16</v>
      </c>
      <c r="B21" s="3" t="s">
        <v>28</v>
      </c>
      <c r="C21" s="1" t="s">
        <v>58</v>
      </c>
      <c r="D21" s="3"/>
      <c r="E21" s="14">
        <v>1</v>
      </c>
      <c r="F21" s="9" t="s">
        <v>38</v>
      </c>
      <c r="G21" s="11" t="s">
        <v>71</v>
      </c>
    </row>
    <row r="22" spans="1:7" ht="27.6" x14ac:dyDescent="0.25">
      <c r="A22" s="11">
        <v>17</v>
      </c>
      <c r="B22" s="7" t="s">
        <v>26</v>
      </c>
      <c r="C22" s="2" t="s">
        <v>57</v>
      </c>
      <c r="D22" s="7"/>
      <c r="E22" s="9" t="s">
        <v>38</v>
      </c>
      <c r="F22" s="9">
        <f>SUM(E23:E27)</f>
        <v>0.15000000000000002</v>
      </c>
      <c r="G22" s="11" t="s">
        <v>33</v>
      </c>
    </row>
    <row r="23" spans="1:7" x14ac:dyDescent="0.25">
      <c r="A23" s="11">
        <v>18</v>
      </c>
      <c r="B23" s="1" t="s">
        <v>29</v>
      </c>
      <c r="C23" s="3" t="s">
        <v>49</v>
      </c>
      <c r="D23" s="3"/>
      <c r="E23" s="14">
        <v>0.05</v>
      </c>
      <c r="F23" s="9" t="s">
        <v>38</v>
      </c>
      <c r="G23" s="11" t="s">
        <v>34</v>
      </c>
    </row>
    <row r="24" spans="1:7" x14ac:dyDescent="0.25">
      <c r="A24" s="11">
        <v>19</v>
      </c>
      <c r="B24" s="3" t="s">
        <v>30</v>
      </c>
      <c r="C24" s="3" t="s">
        <v>49</v>
      </c>
      <c r="D24" s="3"/>
      <c r="E24" s="14">
        <v>0</v>
      </c>
      <c r="F24" s="9" t="s">
        <v>38</v>
      </c>
      <c r="G24" s="11" t="s">
        <v>35</v>
      </c>
    </row>
    <row r="25" spans="1:7" x14ac:dyDescent="0.25">
      <c r="A25" s="11">
        <v>20</v>
      </c>
      <c r="B25" s="1" t="s">
        <v>27</v>
      </c>
      <c r="C25" s="3" t="s">
        <v>49</v>
      </c>
      <c r="D25" s="3"/>
      <c r="E25" s="14">
        <v>0</v>
      </c>
      <c r="F25" s="9" t="s">
        <v>38</v>
      </c>
      <c r="G25" s="11" t="s">
        <v>36</v>
      </c>
    </row>
    <row r="26" spans="1:7" x14ac:dyDescent="0.25">
      <c r="A26" s="11">
        <v>21</v>
      </c>
      <c r="B26" s="1" t="s">
        <v>31</v>
      </c>
      <c r="C26" s="3" t="s">
        <v>49</v>
      </c>
      <c r="D26" s="3"/>
      <c r="E26" s="14">
        <v>0.1</v>
      </c>
      <c r="F26" s="9" t="s">
        <v>38</v>
      </c>
      <c r="G26" s="11" t="s">
        <v>37</v>
      </c>
    </row>
    <row r="27" spans="1:7" x14ac:dyDescent="0.25">
      <c r="A27" s="11">
        <v>22</v>
      </c>
      <c r="B27" s="1" t="s">
        <v>32</v>
      </c>
      <c r="C27" s="3" t="s">
        <v>49</v>
      </c>
      <c r="D27" s="3"/>
      <c r="E27" s="14">
        <v>0</v>
      </c>
      <c r="F27" s="9" t="s">
        <v>38</v>
      </c>
      <c r="G27" s="11" t="s">
        <v>34</v>
      </c>
    </row>
    <row r="28" spans="1:7" ht="27.6" x14ac:dyDescent="0.25">
      <c r="A28" s="11">
        <v>23</v>
      </c>
      <c r="B28" s="7" t="s">
        <v>59</v>
      </c>
      <c r="C28" s="7" t="s">
        <v>15</v>
      </c>
      <c r="D28" s="17" t="s">
        <v>25</v>
      </c>
      <c r="E28" s="9" t="s">
        <v>38</v>
      </c>
      <c r="F28" s="18">
        <v>510.94</v>
      </c>
      <c r="G28" s="15"/>
    </row>
    <row r="29" spans="1:7" ht="27.6" x14ac:dyDescent="0.25">
      <c r="A29" s="11">
        <v>24</v>
      </c>
      <c r="B29" s="7" t="s">
        <v>60</v>
      </c>
      <c r="C29" s="7" t="s">
        <v>1</v>
      </c>
      <c r="D29" s="7" t="s">
        <v>40</v>
      </c>
      <c r="E29" s="9" t="s">
        <v>38</v>
      </c>
      <c r="F29" s="9">
        <v>730</v>
      </c>
      <c r="G29" s="20"/>
    </row>
    <row r="30" spans="1:7" ht="69" x14ac:dyDescent="0.25">
      <c r="A30" s="11">
        <v>25</v>
      </c>
      <c r="B30" s="3" t="s">
        <v>65</v>
      </c>
      <c r="C30" s="3" t="s">
        <v>66</v>
      </c>
      <c r="D30" s="3"/>
      <c r="E30" s="14">
        <v>1</v>
      </c>
      <c r="F30" s="9" t="s">
        <v>38</v>
      </c>
      <c r="G30" s="24" t="s">
        <v>78</v>
      </c>
    </row>
    <row r="31" spans="1:7" ht="27.6" x14ac:dyDescent="0.25">
      <c r="A31" s="11">
        <v>26</v>
      </c>
      <c r="B31" s="7" t="s">
        <v>61</v>
      </c>
      <c r="C31" s="7" t="s">
        <v>16</v>
      </c>
      <c r="D31" s="8" t="s">
        <v>39</v>
      </c>
      <c r="E31" s="9" t="s">
        <v>38</v>
      </c>
      <c r="F31" s="10">
        <v>111896.72</v>
      </c>
      <c r="G31" s="15"/>
    </row>
    <row r="32" spans="1:7" ht="27.6" x14ac:dyDescent="0.25">
      <c r="A32" s="11">
        <v>27</v>
      </c>
      <c r="B32" s="7" t="s">
        <v>67</v>
      </c>
      <c r="C32" s="7" t="s">
        <v>17</v>
      </c>
      <c r="D32" s="8" t="s">
        <v>39</v>
      </c>
      <c r="E32" s="9" t="s">
        <v>38</v>
      </c>
      <c r="F32" s="10">
        <v>290931.48</v>
      </c>
      <c r="G32" s="15"/>
    </row>
    <row r="33" spans="1:15" ht="55.2" x14ac:dyDescent="0.25">
      <c r="A33" s="11">
        <v>28</v>
      </c>
      <c r="B33" s="3" t="s">
        <v>62</v>
      </c>
      <c r="C33" s="3" t="s">
        <v>42</v>
      </c>
      <c r="D33" s="25" t="s">
        <v>39</v>
      </c>
      <c r="E33" s="14">
        <v>0</v>
      </c>
      <c r="F33" s="9" t="s">
        <v>38</v>
      </c>
      <c r="G33" s="24" t="s">
        <v>79</v>
      </c>
    </row>
    <row r="34" spans="1:15" x14ac:dyDescent="0.25">
      <c r="A34" s="11">
        <v>29</v>
      </c>
      <c r="B34" s="7" t="s">
        <v>63</v>
      </c>
      <c r="C34" s="2" t="s">
        <v>13</v>
      </c>
      <c r="D34" s="26" t="s">
        <v>39</v>
      </c>
      <c r="E34" s="9" t="s">
        <v>38</v>
      </c>
      <c r="F34" s="10">
        <v>54307.21</v>
      </c>
      <c r="G34" s="54"/>
    </row>
    <row r="35" spans="1:15" ht="69" x14ac:dyDescent="0.25">
      <c r="A35" s="11">
        <v>30</v>
      </c>
      <c r="B35" s="1" t="s">
        <v>41</v>
      </c>
      <c r="C35" s="27" t="s">
        <v>64</v>
      </c>
      <c r="D35" s="13"/>
      <c r="E35" s="14">
        <v>1</v>
      </c>
      <c r="F35" s="9" t="s">
        <v>38</v>
      </c>
      <c r="G35" s="15" t="s">
        <v>80</v>
      </c>
    </row>
    <row r="36" spans="1:15" x14ac:dyDescent="0.25">
      <c r="A36" s="11">
        <v>31</v>
      </c>
      <c r="B36" s="28" t="s">
        <v>70</v>
      </c>
      <c r="C36" s="29" t="s">
        <v>12</v>
      </c>
      <c r="D36" s="30" t="s">
        <v>39</v>
      </c>
      <c r="E36" s="9" t="s">
        <v>38</v>
      </c>
      <c r="F36" s="31">
        <v>876673.53</v>
      </c>
      <c r="G36" s="55"/>
    </row>
    <row r="37" spans="1:15" x14ac:dyDescent="0.25">
      <c r="A37" s="4"/>
      <c r="B37" s="4"/>
      <c r="C37" s="4"/>
      <c r="D37" s="4"/>
      <c r="E37" s="4"/>
      <c r="F37" s="4"/>
      <c r="G37" s="4"/>
    </row>
    <row r="38" spans="1:15" x14ac:dyDescent="0.25">
      <c r="A38" s="34" t="s">
        <v>72</v>
      </c>
      <c r="B38" s="6" t="s">
        <v>102</v>
      </c>
      <c r="C38" s="60">
        <f>F36*7</f>
        <v>6136714.71</v>
      </c>
      <c r="D38" s="4"/>
      <c r="E38" s="4"/>
      <c r="F38" s="4"/>
      <c r="G38" s="4"/>
    </row>
    <row r="39" spans="1:15" x14ac:dyDescent="0.25">
      <c r="A39" s="56"/>
      <c r="B39" s="57"/>
      <c r="C39" s="58"/>
      <c r="D39" s="4"/>
      <c r="E39" s="4"/>
      <c r="F39" s="4"/>
      <c r="G39" s="4"/>
    </row>
    <row r="40" spans="1:15" x14ac:dyDescent="0.25">
      <c r="A40" s="66" t="s">
        <v>103</v>
      </c>
      <c r="B40" s="66"/>
      <c r="C40" s="66"/>
      <c r="D40" s="66"/>
      <c r="E40" s="66"/>
      <c r="F40" s="66"/>
      <c r="G40" s="66"/>
    </row>
    <row r="41" spans="1:15" x14ac:dyDescent="0.25">
      <c r="A41" s="66"/>
      <c r="B41" s="66"/>
      <c r="C41" s="66"/>
      <c r="D41" s="66"/>
      <c r="E41" s="66"/>
      <c r="F41" s="66"/>
      <c r="G41" s="66"/>
    </row>
    <row r="42" spans="1:15" ht="46.8" customHeight="1" x14ac:dyDescent="0.25">
      <c r="A42" s="66"/>
      <c r="B42" s="66"/>
      <c r="C42" s="66"/>
      <c r="D42" s="66"/>
      <c r="E42" s="66"/>
      <c r="F42" s="66"/>
      <c r="G42" s="66"/>
    </row>
    <row r="43" spans="1:15" s="42" customFormat="1" ht="15.6" x14ac:dyDescent="0.25">
      <c r="A43" s="68" t="s">
        <v>99</v>
      </c>
      <c r="B43" s="68"/>
      <c r="C43" s="68"/>
      <c r="D43" s="68"/>
      <c r="E43" s="68"/>
      <c r="F43" s="68"/>
      <c r="G43" s="68"/>
      <c r="H43" s="41"/>
      <c r="I43" s="41"/>
      <c r="J43" s="41"/>
      <c r="K43" s="41"/>
      <c r="L43" s="41"/>
      <c r="M43" s="41"/>
      <c r="N43" s="41"/>
      <c r="O43" s="41"/>
    </row>
    <row r="44" spans="1:15" s="42" customFormat="1" ht="15.6" x14ac:dyDescent="0.25">
      <c r="A44" s="69" t="s">
        <v>86</v>
      </c>
      <c r="B44" s="70" t="s">
        <v>87</v>
      </c>
      <c r="C44" s="70" t="s">
        <v>88</v>
      </c>
      <c r="D44" s="70" t="s">
        <v>89</v>
      </c>
      <c r="E44" s="71" t="s">
        <v>90</v>
      </c>
      <c r="F44" s="72" t="s">
        <v>91</v>
      </c>
      <c r="G44" s="73"/>
      <c r="H44" s="41"/>
      <c r="I44" s="41"/>
      <c r="J44" s="41"/>
      <c r="K44" s="41"/>
      <c r="L44" s="41"/>
      <c r="M44" s="41"/>
      <c r="N44" s="41"/>
      <c r="O44" s="41"/>
    </row>
    <row r="45" spans="1:15" s="42" customFormat="1" ht="23.25" customHeight="1" x14ac:dyDescent="0.25">
      <c r="A45" s="69"/>
      <c r="B45" s="70"/>
      <c r="C45" s="70"/>
      <c r="D45" s="70"/>
      <c r="E45" s="71"/>
      <c r="F45" s="43" t="s">
        <v>92</v>
      </c>
      <c r="G45" s="43" t="s">
        <v>93</v>
      </c>
      <c r="H45" s="41"/>
      <c r="I45" s="41"/>
      <c r="J45" s="41"/>
      <c r="K45" s="41"/>
      <c r="L45" s="41"/>
      <c r="M45" s="41"/>
      <c r="N45" s="41"/>
      <c r="O45" s="41"/>
    </row>
    <row r="46" spans="1:15" s="42" customFormat="1" ht="26.4" x14ac:dyDescent="0.25">
      <c r="A46" s="46">
        <v>1</v>
      </c>
      <c r="B46" s="46" t="s">
        <v>96</v>
      </c>
      <c r="C46" s="47" t="s">
        <v>109</v>
      </c>
      <c r="D46" s="48" t="s">
        <v>97</v>
      </c>
      <c r="E46" s="44">
        <v>5088</v>
      </c>
      <c r="F46" s="45">
        <v>404</v>
      </c>
      <c r="G46" s="62">
        <f>F46*E46</f>
        <v>2055552</v>
      </c>
      <c r="H46" s="41"/>
      <c r="I46" s="41"/>
      <c r="J46" s="41"/>
      <c r="K46" s="41"/>
      <c r="L46" s="41"/>
      <c r="M46" s="41"/>
      <c r="N46" s="41"/>
      <c r="O46" s="41"/>
    </row>
    <row r="47" spans="1:15" s="42" customFormat="1" ht="15.6" x14ac:dyDescent="0.25">
      <c r="A47" s="49"/>
      <c r="B47" s="49"/>
      <c r="C47" s="49"/>
      <c r="D47" s="50" t="s">
        <v>94</v>
      </c>
      <c r="E47" s="44" t="s">
        <v>95</v>
      </c>
      <c r="F47" s="44" t="s">
        <v>95</v>
      </c>
      <c r="G47" s="45">
        <f>SUM(G36:G46)</f>
        <v>2055552</v>
      </c>
      <c r="H47" s="41"/>
      <c r="I47" s="41"/>
      <c r="J47" s="41"/>
      <c r="K47" s="41"/>
      <c r="L47" s="41"/>
      <c r="M47" s="41"/>
      <c r="N47" s="41"/>
      <c r="O47" s="41"/>
    </row>
    <row r="48" spans="1:15" ht="15.6" x14ac:dyDescent="0.3">
      <c r="A48" s="40"/>
      <c r="B48" s="40"/>
      <c r="C48" s="40"/>
      <c r="D48" s="40"/>
      <c r="E48" s="40"/>
      <c r="F48" s="40"/>
      <c r="G48" s="40"/>
    </row>
    <row r="50" spans="1:9" x14ac:dyDescent="0.25">
      <c r="A50" s="67"/>
      <c r="B50" s="67"/>
      <c r="C50" s="38" t="s">
        <v>104</v>
      </c>
      <c r="D50" s="67"/>
      <c r="E50" s="67"/>
      <c r="F50" s="67"/>
      <c r="G50" s="38" t="s">
        <v>105</v>
      </c>
      <c r="H50" s="37"/>
      <c r="I50" s="37"/>
    </row>
    <row r="51" spans="1:9" x14ac:dyDescent="0.25">
      <c r="B51" s="35"/>
      <c r="C51" s="59" t="s">
        <v>84</v>
      </c>
      <c r="D51" s="64" t="s">
        <v>85</v>
      </c>
      <c r="E51" s="64"/>
      <c r="F51" s="64"/>
      <c r="G51" s="39" t="s">
        <v>106</v>
      </c>
      <c r="H51" s="36"/>
      <c r="I51" s="36"/>
    </row>
  </sheetData>
  <mergeCells count="12">
    <mergeCell ref="D51:F51"/>
    <mergeCell ref="A3:G3"/>
    <mergeCell ref="A40:G42"/>
    <mergeCell ref="A50:B50"/>
    <mergeCell ref="A43:G43"/>
    <mergeCell ref="A44:A45"/>
    <mergeCell ref="B44:B45"/>
    <mergeCell ref="C44:C45"/>
    <mergeCell ref="D44:D45"/>
    <mergeCell ref="E44:E45"/>
    <mergeCell ref="F44:G44"/>
    <mergeCell ref="D50:F50"/>
  </mergeCells>
  <pageMargins left="0.23622047244094491" right="0.23622047244094491" top="0.19500000000000001" bottom="0.74803149606299213" header="0.31496062992125984" footer="0.31496062992125984"/>
  <pageSetup paperSize="9" scale="7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Физическая охрана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Васильевна Горохова</dc:creator>
  <cp:lastModifiedBy>Павлова Татьяна Сергеевна</cp:lastModifiedBy>
  <cp:lastPrinted>2026-10-29T09:31:10Z</cp:lastPrinted>
  <dcterms:created xsi:type="dcterms:W3CDTF">2021-05-21T08:15:36Z</dcterms:created>
  <dcterms:modified xsi:type="dcterms:W3CDTF">2026-10-29T09:31:45Z</dcterms:modified>
</cp:coreProperties>
</file>